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апрель\"/>
    </mc:Choice>
  </mc:AlternateContent>
  <bookViews>
    <workbookView xWindow="0" yWindow="0" windowWidth="23040" windowHeight="8616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19" i="1" l="1"/>
  <c r="I19" i="1"/>
  <c r="H19" i="1"/>
  <c r="G19" i="1"/>
  <c r="J18" i="1"/>
  <c r="I18" i="1"/>
  <c r="H18" i="1"/>
  <c r="G18" i="1"/>
  <c r="J16" i="1"/>
  <c r="I16" i="1"/>
  <c r="H16" i="1"/>
  <c r="G16" i="1"/>
  <c r="J14" i="1"/>
  <c r="I14" i="1"/>
  <c r="H14" i="1"/>
  <c r="G14" i="1"/>
  <c r="J13" i="1"/>
  <c r="I13" i="1"/>
  <c r="H13" i="1"/>
  <c r="G13" i="1"/>
  <c r="H9" i="1"/>
  <c r="G9" i="1"/>
  <c r="J8" i="1"/>
  <c r="I8" i="1"/>
  <c r="H8" i="1"/>
  <c r="G8" i="1"/>
  <c r="B23" i="1" l="1"/>
  <c r="A23" i="1"/>
  <c r="L22" i="1"/>
  <c r="J22" i="1"/>
  <c r="I22" i="1"/>
  <c r="H22" i="1"/>
  <c r="G22" i="1"/>
  <c r="F22" i="1"/>
  <c r="B13" i="1"/>
  <c r="A13" i="1"/>
  <c r="L12" i="1"/>
  <c r="J12" i="1"/>
  <c r="I12" i="1"/>
  <c r="I23" i="1" s="1"/>
  <c r="H12" i="1"/>
  <c r="G12" i="1"/>
  <c r="F12" i="1"/>
  <c r="J23" i="1" l="1"/>
  <c r="G23" i="1"/>
  <c r="F23" i="1"/>
  <c r="L23" i="1"/>
  <c r="H23" i="1"/>
</calcChain>
</file>

<file path=xl/sharedStrings.xml><?xml version="1.0" encoding="utf-8"?>
<sst xmlns="http://schemas.openxmlformats.org/spreadsheetml/2006/main" count="63" uniqueCount="56">
  <si>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</si>
  <si>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</si>
  <si>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</si>
  <si>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</si>
  <si>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</si>
  <si>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</si>
  <si>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</si>
  <si>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</si>
  <si>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</si>
  <si>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</si>
  <si>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</si>
  <si>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</si>
  <si>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</si>
  <si>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</si>
  <si>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</si>
  <si>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</si>
  <si>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</si>
  <si>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</si>
  <si>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</si>
  <si>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</si>
  <si>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</si>
  <si>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</si>
  <si>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</si>
  <si>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</si>
  <si>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</si>
  <si>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</si>
  <si>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</si>
  <si>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</si>
  <si>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</si>
  <si>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</si>
  <si>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</si>
  <si>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</si>
  <si>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</si>
  <si>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</si>
  <si>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</si>
  <si>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</si>
  <si>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</si>
  <si>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 Хлеб ржано-пшеничный</t>
  </si>
  <si>
    <t>Макароны отварные</t>
  </si>
  <si>
    <t>Хлеб пшеничный витаминизированный</t>
  </si>
  <si>
    <t>Компот из свежих плодов (яблок)</t>
  </si>
  <si>
    <t>Голень или бедро птицы отварное</t>
  </si>
  <si>
    <t>пром</t>
  </si>
  <si>
    <t xml:space="preserve">пром </t>
  </si>
  <si>
    <t>Чай с сахаром</t>
  </si>
  <si>
    <t>фрукт</t>
  </si>
  <si>
    <t>Салат из свеклы с соленым огурцом</t>
  </si>
  <si>
    <t xml:space="preserve">Суп картофельный с рыбной консервой </t>
  </si>
  <si>
    <t>35.1</t>
  </si>
  <si>
    <t>73</t>
  </si>
  <si>
    <t>46.3</t>
  </si>
  <si>
    <t xml:space="preserve"> МАОУ "Основная общеобразовательная школа № 30"</t>
  </si>
  <si>
    <t>председатель правления Сысертского РАЙПО</t>
  </si>
  <si>
    <t>Запеканка из творога со сгущённым молоком</t>
  </si>
  <si>
    <t xml:space="preserve">фрукт </t>
  </si>
  <si>
    <t>Шалапугина НВ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</si>
</sst>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rgb="FF2D2D2D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2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1" fillId="3" borderId="3" xfId="0" applyFont="1" applyFill="1" applyBorder="1" applyAlignment="1">
      <alignment vertical="top" wrapText="1"/>
    </xf>
    <xf numFmtId="0" fontId="4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2" fontId="8" fillId="0" borderId="2" xfId="0" applyNumberFormat="1" applyFont="1" applyBorder="1" applyAlignment="1">
      <alignment vertical="center"/>
    </xf>
    <xf numFmtId="2" fontId="8" fillId="0" borderId="2" xfId="0" applyNumberFormat="1" applyFont="1" applyBorder="1" applyAlignment="1">
      <alignment horizontal="left" vertical="center"/>
    </xf>
    <xf numFmtId="2" fontId="8" fillId="0" borderId="2" xfId="0" applyNumberFormat="1" applyFont="1" applyBorder="1" applyAlignment="1">
      <alignment vertical="center" wrapText="1"/>
    </xf>
    <xf numFmtId="2" fontId="8" fillId="0" borderId="2" xfId="0" applyNumberFormat="1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49" fontId="8" fillId="0" borderId="2" xfId="0" applyNumberFormat="1" applyFont="1" applyBorder="1" applyAlignment="1">
      <alignment horizontal="left" vertical="center" wrapText="1"/>
    </xf>
    <xf numFmtId="2" fontId="10" fillId="0" borderId="2" xfId="0" applyNumberFormat="1" applyFont="1" applyBorder="1" applyAlignment="1" applyProtection="1">
      <alignment horizontal="left" vertical="center"/>
      <protection locked="0"/>
    </xf>
    <xf numFmtId="0" fontId="11" fillId="2" borderId="13" xfId="0" applyFont="1" applyFill="1" applyBorder="1" applyAlignment="1" applyProtection="1">
      <alignment horizontal="center" vertical="top" wrapText="1"/>
      <protection locked="0"/>
    </xf>
    <xf numFmtId="2" fontId="1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1" fillId="2" borderId="14" xfId="0" applyFont="1" applyFill="1" applyBorder="1" applyAlignment="1" applyProtection="1">
      <alignment horizontal="center" vertical="top" wrapText="1"/>
      <protection locked="0"/>
    </xf>
    <xf numFmtId="2" fontId="11" fillId="2" borderId="2" xfId="0" applyNumberFormat="1" applyFont="1" applyFill="1" applyBorder="1" applyAlignment="1" applyProtection="1">
      <alignment horizontal="center" vertical="top" wrapText="1"/>
      <protection locked="0"/>
    </xf>
    <xf numFmtId="2" fontId="10" fillId="0" borderId="2" xfId="0" applyNumberFormat="1" applyFont="1" applyBorder="1" applyAlignment="1">
      <alignment horizontal="left" vertical="center"/>
    </xf>
    <xf numFmtId="2" fontId="11" fillId="0" borderId="2" xfId="0" applyNumberFormat="1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3" borderId="3" xfId="0" applyFont="1" applyFill="1" applyBorder="1" applyAlignment="1">
      <alignment horizontal="center" vertical="top" wrapText="1"/>
    </xf>
    <xf numFmtId="2" fontId="11" fillId="3" borderId="3" xfId="0" applyNumberFormat="1" applyFont="1" applyFill="1" applyBorder="1" applyAlignment="1">
      <alignment horizontal="center" vertical="top" wrapText="1"/>
    </xf>
    <xf numFmtId="49" fontId="10" fillId="0" borderId="2" xfId="0" applyNumberFormat="1" applyFont="1" applyBorder="1" applyAlignment="1">
      <alignment horizontal="left" vertical="center"/>
    </xf>
    <xf numFmtId="1" fontId="10" fillId="0" borderId="2" xfId="0" applyNumberFormat="1" applyFont="1" applyBorder="1" applyAlignment="1">
      <alignment horizontal="left" vertical="center"/>
    </xf>
    <xf numFmtId="2" fontId="10" fillId="0" borderId="2" xfId="0" applyNumberFormat="1" applyFont="1" applyBorder="1" applyAlignment="1">
      <alignment horizontal="left" vertical="center" wrapText="1"/>
    </xf>
    <xf numFmtId="2" fontId="11" fillId="0" borderId="14" xfId="0" applyNumberFormat="1" applyFont="1" applyBorder="1" applyAlignment="1">
      <alignment horizontal="center" vertical="top" wrapText="1"/>
    </xf>
    <xf numFmtId="0" fontId="9" fillId="0" borderId="12" xfId="0" applyFont="1" applyBorder="1"/>
    <xf numFmtId="0" fontId="9" fillId="0" borderId="1" xfId="0" applyFont="1" applyBorder="1"/>
    <xf numFmtId="0" fontId="9" fillId="0" borderId="7" xfId="0" applyFont="1" applyBorder="1" applyAlignment="1">
      <alignment horizontal="center"/>
    </xf>
    <xf numFmtId="0" fontId="9" fillId="0" borderId="6" xfId="0" applyFont="1" applyBorder="1"/>
    <xf numFmtId="0" fontId="9" fillId="2" borderId="2" xfId="0" applyFont="1" applyFill="1" applyBorder="1" applyProtection="1">
      <protection locked="0"/>
    </xf>
    <xf numFmtId="0" fontId="9" fillId="0" borderId="2" xfId="0" applyFont="1" applyBorder="1"/>
    <xf numFmtId="0" fontId="9" fillId="0" borderId="8" xfId="0" applyFont="1" applyBorder="1" applyAlignment="1">
      <alignment horizontal="center"/>
    </xf>
    <xf numFmtId="0" fontId="9" fillId="0" borderId="4" xfId="0" applyFont="1" applyBorder="1"/>
    <xf numFmtId="0" fontId="13" fillId="0" borderId="2" xfId="0" applyFont="1" applyBorder="1" applyAlignment="1" applyProtection="1">
      <alignment horizontal="right"/>
      <protection locked="0"/>
    </xf>
    <xf numFmtId="0" fontId="9" fillId="0" borderId="5" xfId="0" applyFont="1" applyBorder="1" applyAlignment="1">
      <alignment horizontal="center"/>
    </xf>
    <xf numFmtId="0" fontId="9" fillId="0" borderId="5" xfId="0" applyFont="1" applyBorder="1"/>
    <xf numFmtId="0" fontId="9" fillId="0" borderId="6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0" fontId="14" fillId="3" borderId="15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11" sqref="O11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7.6640625" style="1" customWidth="1"/>
    <col min="4" max="4" width="11.5546875" style="1" customWidth="1"/>
    <col min="5" max="5" width="42.6640625" style="2" customWidth="1"/>
    <col min="6" max="6" width="9.33203125" style="2" customWidth="1"/>
    <col min="7" max="7" width="7.88671875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.21875" style="2" customWidth="1"/>
    <col min="12" max="12" width="9.5546875" style="2" customWidth="1"/>
    <col min="13" max="16384" width="9.109375" style="2"/>
  </cols>
  <sheetData>
    <row r="1" spans="1:12" ht="23.4" customHeight="1" x14ac:dyDescent="0.3">
      <c r="A1" s="1" t="s">
        <v>6</v>
      </c>
      <c r="C1" s="53" t="s">
        <v>51</v>
      </c>
      <c r="D1" s="54"/>
      <c r="E1" s="54"/>
      <c r="F1" s="6" t="s">
        <v>15</v>
      </c>
      <c r="G1" s="2" t="s">
        <v>16</v>
      </c>
      <c r="H1" s="55" t="s">
        <v>52</v>
      </c>
      <c r="I1" s="55"/>
      <c r="J1" s="55"/>
      <c r="K1" s="55"/>
    </row>
    <row r="2" spans="1:12" ht="17.399999999999999" x14ac:dyDescent="0.25">
      <c r="A2" s="8" t="s">
        <v>5</v>
      </c>
      <c r="C2" s="2"/>
      <c r="G2" s="2" t="s">
        <v>17</v>
      </c>
      <c r="H2" s="55" t="s">
        <v>55</v>
      </c>
      <c r="I2" s="55"/>
      <c r="J2" s="55"/>
      <c r="K2" s="55"/>
    </row>
    <row r="3" spans="1:12" ht="17.25" customHeight="1" x14ac:dyDescent="0.25">
      <c r="A3" s="4" t="s">
        <v>7</v>
      </c>
      <c r="C3" s="2"/>
      <c r="D3" s="3"/>
      <c r="E3" s="11" t="s">
        <v>8</v>
      </c>
      <c r="G3" s="2" t="s">
        <v>18</v>
      </c>
      <c r="H3" s="16">
        <v>2</v>
      </c>
      <c r="I3" s="16">
        <v>4</v>
      </c>
      <c r="J3" s="17">
        <v>2024</v>
      </c>
      <c r="K3" s="18"/>
    </row>
    <row r="4" spans="1:12" x14ac:dyDescent="0.25">
      <c r="C4" s="2"/>
      <c r="D4" s="4"/>
      <c r="H4" s="15" t="s">
        <v>34</v>
      </c>
      <c r="I4" s="15" t="s">
        <v>35</v>
      </c>
      <c r="J4" s="15" t="s">
        <v>36</v>
      </c>
    </row>
    <row r="5" spans="1:12" ht="31.2" thickBot="1" x14ac:dyDescent="0.3">
      <c r="A5" s="13" t="s">
        <v>13</v>
      </c>
      <c r="B5" s="14" t="s">
        <v>14</v>
      </c>
      <c r="C5" s="9" t="s">
        <v>0</v>
      </c>
      <c r="D5" s="9" t="s">
        <v>12</v>
      </c>
      <c r="E5" s="9" t="s">
        <v>11</v>
      </c>
      <c r="F5" s="9" t="s">
        <v>32</v>
      </c>
      <c r="G5" s="9" t="s">
        <v>1</v>
      </c>
      <c r="H5" s="9" t="s">
        <v>2</v>
      </c>
      <c r="I5" s="9" t="s">
        <v>3</v>
      </c>
      <c r="J5" s="9" t="s">
        <v>9</v>
      </c>
      <c r="K5" s="10" t="s">
        <v>10</v>
      </c>
      <c r="L5" s="9" t="s">
        <v>33</v>
      </c>
    </row>
    <row r="6" spans="1:12" ht="31.2" x14ac:dyDescent="0.3">
      <c r="A6" s="50">
        <v>2</v>
      </c>
      <c r="B6" s="41">
        <v>2</v>
      </c>
      <c r="C6" s="39" t="s">
        <v>19</v>
      </c>
      <c r="D6" s="40" t="s">
        <v>20</v>
      </c>
      <c r="E6" s="22" t="s">
        <v>53</v>
      </c>
      <c r="F6" s="30">
        <v>170</v>
      </c>
      <c r="G6" s="30">
        <v>30.13</v>
      </c>
      <c r="H6" s="30">
        <v>18.12</v>
      </c>
      <c r="I6" s="30">
        <v>33.64</v>
      </c>
      <c r="J6" s="30">
        <v>415.9</v>
      </c>
      <c r="K6" s="26">
        <v>4443</v>
      </c>
      <c r="L6" s="27">
        <v>83.87</v>
      </c>
    </row>
    <row r="7" spans="1:12" ht="15.6" x14ac:dyDescent="0.3">
      <c r="A7" s="50"/>
      <c r="B7" s="41"/>
      <c r="C7" s="42"/>
      <c r="D7" s="44" t="s">
        <v>21</v>
      </c>
      <c r="E7" s="22" t="s">
        <v>44</v>
      </c>
      <c r="F7" s="37">
        <v>200</v>
      </c>
      <c r="G7" s="30">
        <v>0.1</v>
      </c>
      <c r="H7" s="30">
        <v>0</v>
      </c>
      <c r="I7" s="30">
        <v>9.8000000000000007</v>
      </c>
      <c r="J7" s="30">
        <v>39</v>
      </c>
      <c r="K7" s="28">
        <v>27.1</v>
      </c>
      <c r="L7" s="29">
        <v>2.85</v>
      </c>
    </row>
    <row r="8" spans="1:12" ht="15.6" x14ac:dyDescent="0.3">
      <c r="A8" s="50"/>
      <c r="B8" s="41"/>
      <c r="C8" s="42"/>
      <c r="D8" s="44" t="s">
        <v>22</v>
      </c>
      <c r="E8" s="21" t="s">
        <v>39</v>
      </c>
      <c r="F8" s="30">
        <v>30</v>
      </c>
      <c r="G8" s="30">
        <f>SUM(F8*2.37/30)</f>
        <v>2.37</v>
      </c>
      <c r="H8" s="30">
        <f>SUM(F8*0.3/30)</f>
        <v>0.3</v>
      </c>
      <c r="I8" s="30">
        <f>SUM(F8*14.49/30)</f>
        <v>14.49</v>
      </c>
      <c r="J8" s="30">
        <f>SUM(F8*70.14/30)</f>
        <v>70.14</v>
      </c>
      <c r="K8" s="28" t="s">
        <v>42</v>
      </c>
      <c r="L8" s="29">
        <v>2.4900000000000002</v>
      </c>
    </row>
    <row r="9" spans="1:12" ht="15.6" x14ac:dyDescent="0.3">
      <c r="A9" s="50"/>
      <c r="B9" s="41"/>
      <c r="C9" s="42"/>
      <c r="D9" s="44" t="s">
        <v>22</v>
      </c>
      <c r="E9" s="19" t="s">
        <v>37</v>
      </c>
      <c r="F9" s="30">
        <v>30</v>
      </c>
      <c r="G9" s="30">
        <f>SUM(F9*1.68/30)</f>
        <v>1.68</v>
      </c>
      <c r="H9" s="30">
        <f>SUM(F9*0.33/30)</f>
        <v>0.33</v>
      </c>
      <c r="I9" s="30">
        <v>9.8800000000000008</v>
      </c>
      <c r="J9" s="30">
        <v>45.98</v>
      </c>
      <c r="K9" s="28" t="s">
        <v>42</v>
      </c>
      <c r="L9" s="29">
        <v>2.62</v>
      </c>
    </row>
    <row r="10" spans="1:12" ht="15.6" x14ac:dyDescent="0.3">
      <c r="A10" s="50"/>
      <c r="B10" s="41"/>
      <c r="C10" s="42"/>
      <c r="D10" s="43" t="s">
        <v>45</v>
      </c>
      <c r="E10" s="20" t="s">
        <v>54</v>
      </c>
      <c r="F10" s="30">
        <v>130</v>
      </c>
      <c r="G10" s="30">
        <v>0.52</v>
      </c>
      <c r="H10" s="30">
        <v>0.52</v>
      </c>
      <c r="I10" s="30">
        <v>14.24</v>
      </c>
      <c r="J10" s="30">
        <v>63.7</v>
      </c>
      <c r="K10" s="28" t="s">
        <v>42</v>
      </c>
      <c r="L10" s="29">
        <v>24.24</v>
      </c>
    </row>
    <row r="11" spans="1:12" ht="15.6" x14ac:dyDescent="0.3">
      <c r="A11" s="50"/>
      <c r="B11" s="41"/>
      <c r="C11" s="42"/>
      <c r="D11" s="43"/>
      <c r="E11" s="12"/>
      <c r="F11" s="29"/>
      <c r="G11" s="29"/>
      <c r="H11" s="29"/>
      <c r="I11" s="29"/>
      <c r="J11" s="29"/>
      <c r="K11" s="28"/>
      <c r="L11" s="29"/>
    </row>
    <row r="12" spans="1:12" ht="15.6" x14ac:dyDescent="0.3">
      <c r="A12" s="51"/>
      <c r="B12" s="45"/>
      <c r="C12" s="46"/>
      <c r="D12" s="47" t="s">
        <v>31</v>
      </c>
      <c r="E12" s="5"/>
      <c r="F12" s="31">
        <f>SUM(F6:F11)</f>
        <v>560</v>
      </c>
      <c r="G12" s="31">
        <f>SUM(G6:G11)</f>
        <v>34.800000000000004</v>
      </c>
      <c r="H12" s="31">
        <f>SUM(H6:H11)</f>
        <v>19.27</v>
      </c>
      <c r="I12" s="31">
        <f>SUM(I6:I11)</f>
        <v>82.05</v>
      </c>
      <c r="J12" s="31">
        <f>SUM(J6:J11)</f>
        <v>634.72</v>
      </c>
      <c r="K12" s="32"/>
      <c r="L12" s="31">
        <f>SUM(L6:L11)</f>
        <v>116.07</v>
      </c>
    </row>
    <row r="13" spans="1:12" ht="15.6" x14ac:dyDescent="0.3">
      <c r="A13" s="48">
        <f>A6</f>
        <v>2</v>
      </c>
      <c r="B13" s="48">
        <f>B6</f>
        <v>2</v>
      </c>
      <c r="C13" s="49" t="s">
        <v>23</v>
      </c>
      <c r="D13" s="44" t="s">
        <v>24</v>
      </c>
      <c r="E13" s="24" t="s">
        <v>46</v>
      </c>
      <c r="F13" s="30">
        <v>60</v>
      </c>
      <c r="G13" s="30">
        <f>F13*0.78/60</f>
        <v>0.78</v>
      </c>
      <c r="H13" s="30">
        <f>F13*3.6/60</f>
        <v>3.6</v>
      </c>
      <c r="I13" s="30">
        <f>F13*3.6/60</f>
        <v>3.6</v>
      </c>
      <c r="J13" s="30">
        <f>F13*49.8/60</f>
        <v>49.8</v>
      </c>
      <c r="K13" s="36" t="s">
        <v>48</v>
      </c>
      <c r="L13" s="29">
        <v>8.1300000000000008</v>
      </c>
    </row>
    <row r="14" spans="1:12" ht="15.6" x14ac:dyDescent="0.3">
      <c r="A14" s="50"/>
      <c r="B14" s="41"/>
      <c r="C14" s="42"/>
      <c r="D14" s="44" t="s">
        <v>25</v>
      </c>
      <c r="E14" s="23" t="s">
        <v>47</v>
      </c>
      <c r="F14" s="30">
        <v>200</v>
      </c>
      <c r="G14" s="30">
        <f>F14*7.76/200</f>
        <v>7.76</v>
      </c>
      <c r="H14" s="30">
        <f>F14*3.84/200</f>
        <v>3.84</v>
      </c>
      <c r="I14" s="30">
        <f>F14*10.48/200</f>
        <v>10.48</v>
      </c>
      <c r="J14" s="30">
        <f>F14*108/200</f>
        <v>108</v>
      </c>
      <c r="K14" s="35" t="s">
        <v>49</v>
      </c>
      <c r="L14" s="29">
        <v>19.72</v>
      </c>
    </row>
    <row r="15" spans="1:12" ht="15.6" x14ac:dyDescent="0.3">
      <c r="A15" s="50"/>
      <c r="B15" s="41"/>
      <c r="C15" s="42"/>
      <c r="D15" s="44" t="s">
        <v>26</v>
      </c>
      <c r="E15" s="23" t="s">
        <v>41</v>
      </c>
      <c r="F15" s="30">
        <v>100</v>
      </c>
      <c r="G15" s="30">
        <v>17.190000000000001</v>
      </c>
      <c r="H15" s="30">
        <v>14.31</v>
      </c>
      <c r="I15" s="30">
        <v>0.18</v>
      </c>
      <c r="J15" s="30">
        <v>198</v>
      </c>
      <c r="K15" s="36">
        <v>4232</v>
      </c>
      <c r="L15" s="29">
        <v>63.81</v>
      </c>
    </row>
    <row r="16" spans="1:12" ht="15.6" x14ac:dyDescent="0.3">
      <c r="A16" s="50"/>
      <c r="B16" s="41"/>
      <c r="C16" s="42"/>
      <c r="D16" s="44" t="s">
        <v>27</v>
      </c>
      <c r="E16" s="19" t="s">
        <v>38</v>
      </c>
      <c r="F16" s="25">
        <v>150</v>
      </c>
      <c r="G16" s="30">
        <f>F16*5.3/150</f>
        <v>5.3</v>
      </c>
      <c r="H16" s="30">
        <f>F16*3/150</f>
        <v>3</v>
      </c>
      <c r="I16" s="30">
        <f>F16*32.4/150</f>
        <v>32.4</v>
      </c>
      <c r="J16" s="30">
        <f>F16*178/150</f>
        <v>178</v>
      </c>
      <c r="K16" s="36" t="s">
        <v>50</v>
      </c>
      <c r="L16" s="29">
        <v>7.37</v>
      </c>
    </row>
    <row r="17" spans="1:12" ht="15.6" x14ac:dyDescent="0.3">
      <c r="A17" s="50"/>
      <c r="B17" s="41"/>
      <c r="C17" s="42"/>
      <c r="D17" s="44" t="s">
        <v>28</v>
      </c>
      <c r="E17" s="22" t="s">
        <v>40</v>
      </c>
      <c r="F17" s="30">
        <v>200</v>
      </c>
      <c r="G17" s="30">
        <v>0.4</v>
      </c>
      <c r="H17" s="30">
        <v>0.4</v>
      </c>
      <c r="I17" s="30">
        <v>18.399999999999999</v>
      </c>
      <c r="J17" s="30">
        <v>80</v>
      </c>
      <c r="K17" s="35">
        <v>44265</v>
      </c>
      <c r="L17" s="29">
        <v>10.96</v>
      </c>
    </row>
    <row r="18" spans="1:12" ht="15.6" x14ac:dyDescent="0.3">
      <c r="A18" s="50"/>
      <c r="B18" s="41"/>
      <c r="C18" s="42"/>
      <c r="D18" s="44" t="s">
        <v>29</v>
      </c>
      <c r="E18" s="21" t="s">
        <v>39</v>
      </c>
      <c r="F18" s="30">
        <v>42</v>
      </c>
      <c r="G18" s="30">
        <f>SUM(F18*2.37/30)</f>
        <v>3.3180000000000001</v>
      </c>
      <c r="H18" s="30">
        <f>SUM(F18*0.3/30)</f>
        <v>0.42</v>
      </c>
      <c r="I18" s="30">
        <f>SUM(F18*14.49/30)</f>
        <v>20.286000000000001</v>
      </c>
      <c r="J18" s="30">
        <f>SUM(F18*70.14/30)</f>
        <v>98.195999999999998</v>
      </c>
      <c r="K18" s="36" t="s">
        <v>42</v>
      </c>
      <c r="L18" s="29">
        <v>3.48</v>
      </c>
    </row>
    <row r="19" spans="1:12" ht="15.6" x14ac:dyDescent="0.3">
      <c r="A19" s="50"/>
      <c r="B19" s="41"/>
      <c r="C19" s="42"/>
      <c r="D19" s="44" t="s">
        <v>30</v>
      </c>
      <c r="E19" s="19" t="s">
        <v>37</v>
      </c>
      <c r="F19" s="30">
        <v>30</v>
      </c>
      <c r="G19" s="30">
        <f>SUM(F19*1.68/30)</f>
        <v>1.68</v>
      </c>
      <c r="H19" s="30">
        <f>SUM(F19*0.33/30)</f>
        <v>0.33</v>
      </c>
      <c r="I19" s="30">
        <f>SUM(F19*14.82/30)</f>
        <v>14.82</v>
      </c>
      <c r="J19" s="30">
        <f>SUM(F19*68.97/30)</f>
        <v>68.97</v>
      </c>
      <c r="K19" s="36" t="s">
        <v>43</v>
      </c>
      <c r="L19" s="29">
        <v>2.6</v>
      </c>
    </row>
    <row r="20" spans="1:12" ht="15.6" x14ac:dyDescent="0.3">
      <c r="A20" s="50"/>
      <c r="B20" s="41"/>
      <c r="C20" s="42"/>
      <c r="D20" s="43"/>
      <c r="E20" s="12"/>
      <c r="F20" s="29"/>
      <c r="G20" s="29"/>
      <c r="H20" s="29"/>
      <c r="I20" s="29"/>
      <c r="J20" s="29"/>
      <c r="K20" s="28"/>
      <c r="L20" s="29"/>
    </row>
    <row r="21" spans="1:12" ht="15.6" x14ac:dyDescent="0.3">
      <c r="A21" s="50"/>
      <c r="B21" s="41"/>
      <c r="C21" s="42"/>
      <c r="D21" s="43"/>
      <c r="E21" s="12"/>
      <c r="F21" s="29"/>
      <c r="G21" s="29"/>
      <c r="H21" s="29"/>
      <c r="I21" s="29"/>
      <c r="J21" s="29"/>
      <c r="K21" s="28"/>
      <c r="L21" s="29"/>
    </row>
    <row r="22" spans="1:12" ht="15.6" x14ac:dyDescent="0.3">
      <c r="A22" s="51"/>
      <c r="B22" s="45"/>
      <c r="C22" s="46"/>
      <c r="D22" s="47" t="s">
        <v>31</v>
      </c>
      <c r="E22" s="5"/>
      <c r="F22" s="31">
        <f>SUM(F13:F21)</f>
        <v>782</v>
      </c>
      <c r="G22" s="31">
        <f t="shared" ref="G22:J22" si="0">SUM(G13:G21)</f>
        <v>36.427999999999997</v>
      </c>
      <c r="H22" s="31">
        <f t="shared" si="0"/>
        <v>25.9</v>
      </c>
      <c r="I22" s="31">
        <f t="shared" si="0"/>
        <v>100.166</v>
      </c>
      <c r="J22" s="31">
        <f t="shared" si="0"/>
        <v>780.96600000000001</v>
      </c>
      <c r="K22" s="38"/>
      <c r="L22" s="31">
        <f t="shared" ref="L22" si="1">SUM(L13:L21)</f>
        <v>116.07000000000001</v>
      </c>
    </row>
    <row r="23" spans="1:12" ht="16.2" thickBot="1" x14ac:dyDescent="0.35">
      <c r="A23" s="52">
        <f>A6</f>
        <v>2</v>
      </c>
      <c r="B23" s="52">
        <f>B6</f>
        <v>2</v>
      </c>
      <c r="C23" s="56" t="s">
        <v>4</v>
      </c>
      <c r="D23" s="57"/>
      <c r="E23" s="7"/>
      <c r="F23" s="34">
        <f>F12+F22</f>
        <v>1342</v>
      </c>
      <c r="G23" s="34">
        <f t="shared" ref="G23" si="2">G12+G22</f>
        <v>71.228000000000009</v>
      </c>
      <c r="H23" s="34">
        <f t="shared" ref="H23" si="3">H12+H22</f>
        <v>45.17</v>
      </c>
      <c r="I23" s="34">
        <f t="shared" ref="I23" si="4">I12+I22</f>
        <v>182.21600000000001</v>
      </c>
      <c r="J23" s="34">
        <f t="shared" ref="J23:L23" si="5">J12+J22</f>
        <v>1415.6860000000001</v>
      </c>
      <c r="K23" s="33"/>
      <c r="L23" s="34">
        <f t="shared" si="5"/>
        <v>232.14</v>
      </c>
    </row>
  </sheetData>
  <mergeCells count="4">
    <mergeCell ref="C1:E1"/>
    <mergeCell ref="H1:K1"/>
    <mergeCell ref="H2:K2"/>
    <mergeCell ref="C23:D23"/>
  </mergeCells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2023-10-20T05:17:50Z</cp:lastPrinted>
  <dcterms:created xsi:type="dcterms:W3CDTF">2022-05-16T14:23:56Z</dcterms:created>
  <dcterms:modified xsi:type="dcterms:W3CDTF">2024-04-01T07:55:46Z</dcterms:modified>
</cp:coreProperties>
</file>